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liva\Desktop\"/>
    </mc:Choice>
  </mc:AlternateContent>
  <bookViews>
    <workbookView xWindow="0" yWindow="0" windowWidth="28800" windowHeight="12980"/>
  </bookViews>
  <sheets>
    <sheet name="Sheet1" sheetId="1" r:id="rId1"/>
  </sheets>
  <calcPr calcId="162913" calcMode="manual" calcCompleted="0" calcOnSave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1" l="1" a="1"/>
  <c r="B67" i="1" s="1"/>
  <c r="D55" i="1" a="1"/>
  <c r="H55" i="1" s="1"/>
  <c r="D47" i="1" a="1"/>
  <c r="L47" i="1" s="1"/>
  <c r="D38" i="1" a="1"/>
  <c r="D30" i="1" a="1"/>
  <c r="I30" i="1" s="1"/>
  <c r="D18" i="1" a="1"/>
  <c r="K18" i="1" s="1"/>
  <c r="G47" i="1" l="1"/>
  <c r="H47" i="1"/>
  <c r="D18" i="1"/>
  <c r="E18" i="1"/>
  <c r="D55" i="1"/>
  <c r="F18" i="1"/>
  <c r="L55" i="1"/>
  <c r="I18" i="1"/>
  <c r="N18" i="1"/>
  <c r="G18" i="1"/>
  <c r="B66" i="1"/>
  <c r="J18" i="1"/>
  <c r="M18" i="1"/>
  <c r="H18" i="1"/>
  <c r="L18" i="1"/>
  <c r="I32" i="1"/>
  <c r="I34" i="1"/>
  <c r="I33" i="1"/>
  <c r="I31" i="1"/>
  <c r="E38" i="1"/>
  <c r="G38" i="1"/>
  <c r="N38" i="1"/>
  <c r="F38" i="1"/>
  <c r="M38" i="1"/>
  <c r="L30" i="1"/>
  <c r="H30" i="1"/>
  <c r="J30" i="1"/>
  <c r="K30" i="1"/>
  <c r="I38" i="1"/>
  <c r="J38" i="1"/>
  <c r="D38" i="1"/>
  <c r="H38" i="1"/>
  <c r="K38" i="1"/>
  <c r="G30" i="1"/>
  <c r="N30" i="1"/>
  <c r="F30" i="1"/>
  <c r="M30" i="1"/>
  <c r="E30" i="1"/>
  <c r="D30" i="1"/>
  <c r="L38" i="1"/>
  <c r="E47" i="1"/>
  <c r="M47" i="1"/>
  <c r="I55" i="1"/>
  <c r="B64" i="1"/>
  <c r="F47" i="1"/>
  <c r="N47" i="1"/>
  <c r="J55" i="1"/>
  <c r="B65" i="1"/>
  <c r="K55" i="1"/>
  <c r="I47" i="1"/>
  <c r="E55" i="1"/>
  <c r="M55" i="1"/>
  <c r="J47" i="1"/>
  <c r="F55" i="1"/>
  <c r="N55" i="1"/>
  <c r="K47" i="1"/>
  <c r="G55" i="1"/>
  <c r="D47" i="1"/>
  <c r="D48" i="1" l="1" a="1"/>
  <c r="N33" i="1"/>
  <c r="N31" i="1"/>
  <c r="N34" i="1"/>
  <c r="N32" i="1"/>
  <c r="J34" i="1"/>
  <c r="J31" i="1"/>
  <c r="J33" i="1"/>
  <c r="J32" i="1"/>
  <c r="H32" i="1"/>
  <c r="H31" i="1"/>
  <c r="H34" i="1"/>
  <c r="H33" i="1"/>
  <c r="D31" i="1"/>
  <c r="D33" i="1"/>
  <c r="D34" i="1"/>
  <c r="D32" i="1"/>
  <c r="E33" i="1"/>
  <c r="E32" i="1"/>
  <c r="E31" i="1"/>
  <c r="E34" i="1"/>
  <c r="G32" i="1"/>
  <c r="G31" i="1"/>
  <c r="G34" i="1"/>
  <c r="G33" i="1"/>
  <c r="L33" i="1"/>
  <c r="L31" i="1"/>
  <c r="L34" i="1"/>
  <c r="L32" i="1"/>
  <c r="M33" i="1"/>
  <c r="M34" i="1"/>
  <c r="M31" i="1"/>
  <c r="M32" i="1"/>
  <c r="F33" i="1"/>
  <c r="F32" i="1"/>
  <c r="F31" i="1"/>
  <c r="F34" i="1"/>
  <c r="K34" i="1"/>
  <c r="K31" i="1"/>
  <c r="K33" i="1"/>
  <c r="K32" i="1"/>
  <c r="E48" i="1" l="1"/>
  <c r="G49" i="1"/>
  <c r="I50" i="1"/>
  <c r="J50" i="1" s="1"/>
  <c r="K50" i="1" s="1"/>
  <c r="L50" i="1" s="1"/>
  <c r="M50" i="1" s="1"/>
  <c r="N50" i="1" s="1"/>
  <c r="H48" i="1"/>
  <c r="D50" i="1"/>
  <c r="F51" i="1"/>
  <c r="F50" i="1"/>
  <c r="F49" i="1"/>
  <c r="H50" i="1"/>
  <c r="F48" i="1"/>
  <c r="D51" i="1"/>
  <c r="G48" i="1"/>
  <c r="I48" i="1"/>
  <c r="J48" i="1" s="1"/>
  <c r="K48" i="1" s="1"/>
  <c r="L48" i="1" s="1"/>
  <c r="M48" i="1" s="1"/>
  <c r="N48" i="1" s="1"/>
  <c r="E50" i="1"/>
  <c r="G51" i="1"/>
  <c r="D49" i="1"/>
  <c r="H51" i="1"/>
  <c r="E49" i="1"/>
  <c r="G50" i="1"/>
  <c r="I51" i="1"/>
  <c r="J51" i="1" s="1"/>
  <c r="K51" i="1" s="1"/>
  <c r="L51" i="1" s="1"/>
  <c r="M51" i="1" s="1"/>
  <c r="N51" i="1" s="1"/>
  <c r="D48" i="1"/>
  <c r="H49" i="1"/>
  <c r="I49" i="1"/>
  <c r="J49" i="1" s="1"/>
  <c r="K49" i="1" s="1"/>
  <c r="L49" i="1" s="1"/>
  <c r="M49" i="1" s="1"/>
  <c r="N49" i="1" s="1"/>
  <c r="E51" i="1"/>
  <c r="D39" i="1" a="1"/>
  <c r="H42" i="1" l="1"/>
  <c r="N40" i="1"/>
  <c r="J41" i="1"/>
  <c r="E40" i="1"/>
  <c r="J42" i="1"/>
  <c r="M41" i="1"/>
  <c r="E41" i="1"/>
  <c r="H40" i="1"/>
  <c r="K39" i="1"/>
  <c r="I42" i="1"/>
  <c r="L41" i="1"/>
  <c r="D41" i="1"/>
  <c r="G40" i="1"/>
  <c r="J39" i="1"/>
  <c r="K41" i="1"/>
  <c r="F40" i="1"/>
  <c r="I39" i="1"/>
  <c r="G42" i="1"/>
  <c r="L42" i="1"/>
  <c r="G41" i="1"/>
  <c r="N39" i="1"/>
  <c r="K42" i="1"/>
  <c r="F41" i="1"/>
  <c r="M39" i="1"/>
  <c r="J40" i="1"/>
  <c r="H41" i="1"/>
  <c r="F42" i="1"/>
  <c r="M40" i="1"/>
  <c r="L39" i="1"/>
  <c r="L40" i="1"/>
  <c r="H39" i="1"/>
  <c r="D42" i="1"/>
  <c r="G39" i="1"/>
  <c r="N41" i="1"/>
  <c r="F39" i="1"/>
  <c r="D40" i="1"/>
  <c r="E42" i="1"/>
  <c r="K40" i="1"/>
  <c r="M42" i="1"/>
  <c r="D39" i="1"/>
  <c r="N42" i="1"/>
  <c r="I41" i="1"/>
  <c r="I40" i="1"/>
  <c r="E39" i="1"/>
  <c r="D56" i="1" l="1" a="1"/>
  <c r="K59" i="1" s="1"/>
  <c r="J58" i="1" l="1"/>
  <c r="L58" i="1"/>
  <c r="D56" i="1"/>
  <c r="J57" i="1"/>
  <c r="K56" i="1"/>
  <c r="I59" i="1"/>
  <c r="G56" i="1"/>
  <c r="L59" i="1"/>
  <c r="L56" i="1"/>
  <c r="E57" i="1"/>
  <c r="M58" i="1"/>
  <c r="F56" i="1"/>
  <c r="L57" i="1"/>
  <c r="H59" i="1"/>
  <c r="I57" i="1"/>
  <c r="I56" i="1"/>
  <c r="M59" i="1"/>
  <c r="D59" i="1"/>
  <c r="D57" i="1"/>
  <c r="H56" i="1"/>
  <c r="N56" i="1"/>
  <c r="J56" i="1"/>
  <c r="M57" i="1"/>
  <c r="E56" i="1"/>
  <c r="K57" i="1"/>
  <c r="F59" i="1"/>
  <c r="G57" i="1"/>
  <c r="N58" i="1"/>
  <c r="E59" i="1"/>
  <c r="G58" i="1"/>
  <c r="F57" i="1"/>
  <c r="H57" i="1"/>
  <c r="N57" i="1"/>
  <c r="E58" i="1"/>
  <c r="K58" i="1"/>
  <c r="J59" i="1"/>
  <c r="I58" i="1"/>
  <c r="F58" i="1"/>
  <c r="G59" i="1"/>
  <c r="M56" i="1"/>
  <c r="H58" i="1"/>
  <c r="N59" i="1"/>
  <c r="D58" i="1"/>
  <c r="O57" i="1" l="1"/>
  <c r="D65" i="1" s="1"/>
  <c r="O58" i="1"/>
  <c r="D66" i="1" s="1"/>
  <c r="O56" i="1"/>
  <c r="D64" i="1" s="1"/>
  <c r="O59" i="1"/>
  <c r="D67" i="1" s="1"/>
  <c r="D72" i="1" l="1"/>
  <c r="D71" i="1"/>
</calcChain>
</file>

<file path=xl/sharedStrings.xml><?xml version="1.0" encoding="utf-8"?>
<sst xmlns="http://schemas.openxmlformats.org/spreadsheetml/2006/main" count="86" uniqueCount="40">
  <si>
    <t>DN Colocation service</t>
  </si>
  <si>
    <t>&lt;- Worksheet description</t>
  </si>
  <si>
    <t>This worksheet calculates the cost of the DN Colocation service.</t>
  </si>
  <si>
    <t>INPUTS</t>
  </si>
  <si>
    <t>Reference year of costs</t>
  </si>
  <si>
    <t>Type of site</t>
  </si>
  <si>
    <t>Indoor</t>
  </si>
  <si>
    <t>Outdoor</t>
  </si>
  <si>
    <t>Average number of Rack Units of DN per site</t>
  </si>
  <si>
    <t>Mark-up for wholesale specific costs (over OpEx)</t>
  </si>
  <si>
    <t>WACC</t>
  </si>
  <si>
    <t>Unit</t>
  </si>
  <si>
    <t>OpEx trend</t>
  </si>
  <si>
    <t>Annual Growth (YoY %)</t>
  </si>
  <si>
    <t>Resource</t>
  </si>
  <si>
    <t>Average Unit CAPEX</t>
  </si>
  <si>
    <t>Average Unit OPEX (% over CAPEX)</t>
  </si>
  <si>
    <t>Useful life</t>
  </si>
  <si>
    <t>CAPEX cost trend</t>
  </si>
  <si>
    <t>Indoor site belonging to HT used for placing Distribution Node (DN)</t>
  </si>
  <si>
    <t>Outdoor site belonging to HT used for placing Distribution Node (DN)</t>
  </si>
  <si>
    <t>Rack Unit of DN Indoor</t>
  </si>
  <si>
    <t>Rack Unit of DN Outdoor</t>
  </si>
  <si>
    <t>CALCULATIONS</t>
  </si>
  <si>
    <t>GRC</t>
  </si>
  <si>
    <t>EUR/Site</t>
  </si>
  <si>
    <t>EUR/Rack Unit</t>
  </si>
  <si>
    <t>ANNUAL CAPEX</t>
  </si>
  <si>
    <t>ANNUAL OPEX+G&amp;A+WHOLESALE SPECIFIC COSTS</t>
  </si>
  <si>
    <t>TOTAL ANNUAL COST</t>
  </si>
  <si>
    <t>Average cost 2024-2026</t>
  </si>
  <si>
    <t>MONTHLY COST CALCULATION</t>
  </si>
  <si>
    <t>Monthly Cost</t>
  </si>
  <si>
    <t>EUR/Site/month</t>
  </si>
  <si>
    <t>EUR/Rack Unit/month</t>
  </si>
  <si>
    <t>RESULT</t>
  </si>
  <si>
    <t>Description</t>
  </si>
  <si>
    <t>Cost of rack unit within a Indoor site</t>
  </si>
  <si>
    <t>Cost of rack unit within a Outdoor site</t>
  </si>
  <si>
    <t>G&amp;A mark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</si>
</sst>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[$€-1]_-;\-* #,##0.00\ [$€-1]_-;_-* &quot;-&quot;??\ [$€-1]_-"/>
    <numFmt numFmtId="165" formatCode="#,##0.00000000000000;\-#,##0.00000000000000;\-"/>
    <numFmt numFmtId="166" formatCode="#,##0;\-#,##0;\-"/>
    <numFmt numFmtId="167" formatCode="#,##0.00%;\-#,##0.00%;\-"/>
    <numFmt numFmtId="168" formatCode="#,##0.00_ ;\-#,##0.00\ "/>
    <numFmt numFmtId="169" formatCode="#,##0.00;\-#,##0.00;\-"/>
    <numFmt numFmtId="170" formatCode="#,##0.0%;\-#,##0.0%;\-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  <font>
      <b/>
      <sz val="16"/>
      <color indexed="9"/>
      <name val="Verdana"/>
      <family val="2"/>
    </font>
    <font>
      <b/>
      <sz val="16"/>
      <color theme="0"/>
      <name val="Verdana"/>
      <family val="2"/>
    </font>
    <font>
      <sz val="16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0"/>
      <name val="Verdana"/>
      <family val="2"/>
    </font>
    <font>
      <sz val="11"/>
      <color rgb="FF113F80"/>
      <name val="Calibri"/>
      <family val="2"/>
      <scheme val="minor"/>
    </font>
    <font>
      <b/>
      <sz val="9"/>
      <color theme="0"/>
      <name val="Verdana"/>
      <family val="2"/>
    </font>
    <font>
      <sz val="9"/>
      <color rgb="FF113F80"/>
      <name val="Verdana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0C2749"/>
        <bgColor indexed="64"/>
      </patternFill>
    </fill>
    <fill>
      <patternFill patternType="solid">
        <fgColor rgb="FFFFFA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A69D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0C2749"/>
      </top>
      <bottom style="double">
        <color rgb="FF0C2749"/>
      </bottom>
      <diagonal/>
    </border>
    <border>
      <left style="medium">
        <color rgb="FF113F80"/>
      </left>
      <right style="medium">
        <color rgb="FF113F80"/>
      </right>
      <top style="medium">
        <color rgb="FF113F80"/>
      </top>
      <bottom style="medium">
        <color rgb="FF113F8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A1AD25"/>
      </left>
      <right style="thin">
        <color rgb="FFA1AD25"/>
      </right>
      <top style="thin">
        <color rgb="FFA1AD25"/>
      </top>
      <bottom style="medium">
        <color rgb="FFA1AD25"/>
      </bottom>
      <diagonal/>
    </border>
    <border>
      <left style="thin">
        <color rgb="FF113F80"/>
      </left>
      <right style="thin">
        <color rgb="FF113F80"/>
      </right>
      <top style="medium">
        <color rgb="FF113F80"/>
      </top>
      <bottom style="thin">
        <color rgb="FF113F8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rgb="FFA1AD25"/>
      </left>
      <right style="thin">
        <color rgb="FFA1AD25"/>
      </right>
      <top style="medium">
        <color rgb="FFA1AD25"/>
      </top>
      <bottom style="medium">
        <color rgb="FFA1AD25"/>
      </bottom>
      <diagonal/>
    </border>
    <border>
      <left style="medium">
        <color rgb="FFA1AD25"/>
      </left>
      <right style="thin">
        <color rgb="FFA1AD25"/>
      </right>
      <top style="medium">
        <color rgb="FFA1AD25"/>
      </top>
      <bottom style="thin">
        <color rgb="FFA1AD25"/>
      </bottom>
      <diagonal/>
    </border>
    <border>
      <left style="medium">
        <color rgb="FFA1AD25"/>
      </left>
      <right style="thin">
        <color rgb="FFA1AD25"/>
      </right>
      <top style="thin">
        <color rgb="FFA1AD25"/>
      </top>
      <bottom style="thin">
        <color rgb="FFA1AD25"/>
      </bottom>
      <diagonal/>
    </border>
    <border>
      <left style="thin">
        <color rgb="FFA1AD25"/>
      </left>
      <right style="medium">
        <color rgb="FFA1AD25"/>
      </right>
      <top style="medium">
        <color rgb="FFA1AD25"/>
      </top>
      <bottom style="thin">
        <color rgb="FFA1AD25"/>
      </bottom>
      <diagonal/>
    </border>
    <border>
      <left style="medium">
        <color rgb="FF0C2749"/>
      </left>
      <right style="thin">
        <color rgb="FF0C2749"/>
      </right>
      <top style="medium">
        <color rgb="FF0C2749"/>
      </top>
      <bottom style="thin">
        <color rgb="FF0C2749"/>
      </bottom>
      <diagonal/>
    </border>
    <border>
      <left style="thin">
        <color rgb="FFA1AD25"/>
      </left>
      <right style="medium">
        <color rgb="FFA1AD25"/>
      </right>
      <top style="thin">
        <color rgb="FFA1AD25"/>
      </top>
      <bottom style="thin">
        <color rgb="FFA1AD25"/>
      </bottom>
      <diagonal/>
    </border>
    <border>
      <left/>
      <right style="medium">
        <color rgb="FF0C2749"/>
      </right>
      <top style="medium">
        <color rgb="FF0C2749"/>
      </top>
      <bottom style="thin">
        <color rgb="FF0C2749"/>
      </bottom>
      <diagonal/>
    </border>
    <border>
      <left style="medium">
        <color rgb="FFA1AD25"/>
      </left>
      <right/>
      <top style="medium">
        <color rgb="FFA1AD25"/>
      </top>
      <bottom style="thin">
        <color rgb="FFA1AD25"/>
      </bottom>
      <diagonal/>
    </border>
    <border>
      <left style="medium">
        <color rgb="FF0C2749"/>
      </left>
      <right style="medium">
        <color rgb="FF0C2749"/>
      </right>
      <top style="medium">
        <color rgb="FF0C2749"/>
      </top>
      <bottom style="thin">
        <color rgb="FF0C2749"/>
      </bottom>
      <diagonal/>
    </border>
    <border>
      <left style="medium">
        <color rgb="FFA1AD25"/>
      </left>
      <right/>
      <top style="thin">
        <color rgb="FFA1AD25"/>
      </top>
      <bottom style="medium">
        <color rgb="FFA1AD25"/>
      </bottom>
      <diagonal/>
    </border>
    <border>
      <left style="thin">
        <color rgb="FFA1AD25"/>
      </left>
      <right style="medium">
        <color rgb="FFA1AD25"/>
      </right>
      <top style="thin">
        <color rgb="FFA1AD25"/>
      </top>
      <bottom style="medium">
        <color rgb="FFA1AD25"/>
      </bottom>
      <diagonal/>
    </border>
    <border>
      <left style="medium">
        <color rgb="FF0C2749"/>
      </left>
      <right style="medium">
        <color rgb="FF0C2749"/>
      </right>
      <top style="thin">
        <color rgb="FF0C2749"/>
      </top>
      <bottom style="medium">
        <color rgb="FF0C2749"/>
      </bottom>
      <diagonal/>
    </border>
    <border>
      <left style="medium">
        <color rgb="FFB46566"/>
      </left>
      <right style="thin">
        <color rgb="FFB46566"/>
      </right>
      <top style="medium">
        <color rgb="FFB46566"/>
      </top>
      <bottom style="medium">
        <color rgb="FFB46566"/>
      </bottom>
      <diagonal/>
    </border>
    <border>
      <left style="thin">
        <color rgb="FFB46566"/>
      </left>
      <right style="medium">
        <color rgb="FFB46566"/>
      </right>
      <top style="medium">
        <color rgb="FFB46566"/>
      </top>
      <bottom style="medium">
        <color rgb="FFB46566"/>
      </bottom>
      <diagonal/>
    </border>
    <border>
      <left style="thin">
        <color rgb="FFB46566"/>
      </left>
      <right/>
      <top style="medium">
        <color rgb="FFB46566"/>
      </top>
      <bottom style="thin">
        <color rgb="FFB46566"/>
      </bottom>
      <diagonal/>
    </border>
    <border>
      <left style="thin">
        <color rgb="FFB46566"/>
      </left>
      <right/>
      <top style="thin">
        <color rgb="FFB46566"/>
      </top>
      <bottom style="thin">
        <color rgb="FFB46566"/>
      </bottom>
      <diagonal/>
    </border>
    <border>
      <left style="thin">
        <color rgb="FFB46566"/>
      </left>
      <right/>
      <top style="thin">
        <color rgb="FFB46566"/>
      </top>
      <bottom style="medium">
        <color rgb="FFB46566"/>
      </bottom>
      <diagonal/>
    </border>
    <border>
      <left style="medium">
        <color rgb="FFB46566"/>
      </left>
      <right style="thin">
        <color rgb="FFB46566"/>
      </right>
      <top style="medium">
        <color rgb="FFB46566"/>
      </top>
      <bottom style="thin">
        <color rgb="FFB46566"/>
      </bottom>
      <diagonal/>
    </border>
    <border>
      <left style="medium">
        <color rgb="FFB46566"/>
      </left>
      <right style="thin">
        <color rgb="FFB46566"/>
      </right>
      <top style="thin">
        <color rgb="FFB46566"/>
      </top>
      <bottom style="thin">
        <color rgb="FFB46566"/>
      </bottom>
      <diagonal/>
    </border>
    <border>
      <left style="medium">
        <color rgb="FFB46566"/>
      </left>
      <right style="thin">
        <color rgb="FFB46566"/>
      </right>
      <top style="thin">
        <color rgb="FFB46566"/>
      </top>
      <bottom style="medium">
        <color rgb="FFB46566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64" fontId="2" fillId="0" borderId="0" xfId="1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165" fontId="0" fillId="0" borderId="0" xfId="0" applyNumberFormat="1"/>
    <xf numFmtId="0" fontId="6" fillId="0" borderId="0" xfId="0" applyFont="1"/>
    <xf numFmtId="0" fontId="5" fillId="0" borderId="0" xfId="0" applyFont="1"/>
    <xf numFmtId="0" fontId="7" fillId="2" borderId="0" xfId="0" applyNumberFormat="1" applyFont="1" applyFill="1" applyBorder="1" applyAlignment="1">
      <alignment horizontal="center" vertical="center" wrapText="1"/>
    </xf>
    <xf numFmtId="166" fontId="8" fillId="3" borderId="2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 wrapText="1"/>
    </xf>
    <xf numFmtId="166" fontId="5" fillId="0" borderId="4" xfId="0" applyNumberFormat="1" applyFont="1" applyBorder="1" applyAlignment="1">
      <alignment vertical="center" wrapText="1"/>
    </xf>
    <xf numFmtId="166" fontId="10" fillId="3" borderId="5" xfId="0" applyNumberFormat="1" applyFont="1" applyFill="1" applyBorder="1" applyAlignment="1">
      <alignment vertical="center"/>
    </xf>
    <xf numFmtId="166" fontId="5" fillId="0" borderId="0" xfId="0" applyNumberFormat="1" applyFont="1" applyBorder="1"/>
    <xf numFmtId="0" fontId="7" fillId="2" borderId="6" xfId="0" applyNumberFormat="1" applyFont="1" applyFill="1" applyBorder="1" applyAlignment="1">
      <alignment horizontal="center" vertical="center" wrapText="1"/>
    </xf>
    <xf numFmtId="10" fontId="10" fillId="3" borderId="5" xfId="0" applyNumberFormat="1" applyFont="1" applyFill="1" applyBorder="1" applyAlignment="1">
      <alignment vertical="center"/>
    </xf>
    <xf numFmtId="0" fontId="9" fillId="2" borderId="7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0" fillId="0" borderId="8" xfId="0" applyBorder="1"/>
    <xf numFmtId="167" fontId="11" fillId="4" borderId="0" xfId="0" applyNumberFormat="1" applyFont="1" applyFill="1" applyBorder="1"/>
    <xf numFmtId="166" fontId="5" fillId="0" borderId="9" xfId="0" applyNumberFormat="1" applyFont="1" applyBorder="1" applyAlignment="1">
      <alignment vertical="center" wrapText="1"/>
    </xf>
    <xf numFmtId="166" fontId="5" fillId="0" borderId="10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166" fontId="5" fillId="0" borderId="11" xfId="0" applyNumberFormat="1" applyFont="1" applyBorder="1" applyAlignment="1">
      <alignment vertical="center"/>
    </xf>
    <xf numFmtId="169" fontId="0" fillId="0" borderId="12" xfId="0" applyNumberFormat="1" applyBorder="1"/>
    <xf numFmtId="166" fontId="5" fillId="0" borderId="13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166" fontId="5" fillId="0" borderId="0" xfId="0" applyNumberFormat="1" applyFont="1" applyAlignment="1">
      <alignment vertical="center"/>
    </xf>
    <xf numFmtId="166" fontId="5" fillId="0" borderId="9" xfId="0" applyNumberFormat="1" applyFont="1" applyBorder="1" applyAlignment="1">
      <alignment vertical="center"/>
    </xf>
    <xf numFmtId="166" fontId="5" fillId="0" borderId="10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168" fontId="5" fillId="0" borderId="14" xfId="0" applyNumberFormat="1" applyFont="1" applyBorder="1" applyAlignment="1">
      <alignment vertical="center"/>
    </xf>
    <xf numFmtId="166" fontId="5" fillId="0" borderId="15" xfId="0" applyNumberFormat="1" applyFont="1" applyBorder="1" applyAlignment="1">
      <alignment vertical="center"/>
    </xf>
    <xf numFmtId="168" fontId="5" fillId="0" borderId="16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166" fontId="5" fillId="0" borderId="18" xfId="0" applyNumberFormat="1" applyFont="1" applyBorder="1" applyAlignment="1">
      <alignment vertical="center"/>
    </xf>
    <xf numFmtId="168" fontId="5" fillId="0" borderId="19" xfId="0" applyNumberFormat="1" applyFont="1" applyBorder="1" applyAlignment="1">
      <alignment vertical="center"/>
    </xf>
    <xf numFmtId="166" fontId="5" fillId="5" borderId="20" xfId="0" applyNumberFormat="1" applyFont="1" applyFill="1" applyBorder="1" applyAlignment="1">
      <alignment horizontal="center" vertical="center"/>
    </xf>
    <xf numFmtId="166" fontId="5" fillId="5" borderId="21" xfId="0" applyNumberFormat="1" applyFont="1" applyFill="1" applyBorder="1" applyAlignment="1">
      <alignment horizontal="center" vertical="center"/>
    </xf>
    <xf numFmtId="170" fontId="5" fillId="5" borderId="22" xfId="0" applyNumberFormat="1" applyFont="1" applyFill="1" applyBorder="1" applyAlignment="1">
      <alignment vertical="center"/>
    </xf>
    <xf numFmtId="170" fontId="5" fillId="5" borderId="23" xfId="0" applyNumberFormat="1" applyFont="1" applyFill="1" applyBorder="1" applyAlignment="1">
      <alignment vertical="center"/>
    </xf>
    <xf numFmtId="170" fontId="5" fillId="5" borderId="24" xfId="0" applyNumberFormat="1" applyFont="1" applyFill="1" applyBorder="1" applyAlignment="1">
      <alignment vertical="center"/>
    </xf>
    <xf numFmtId="166" fontId="5" fillId="5" borderId="25" xfId="0" applyNumberFormat="1" applyFont="1" applyFill="1" applyBorder="1" applyAlignment="1">
      <alignment horizontal="right" vertical="center"/>
    </xf>
    <xf numFmtId="166" fontId="5" fillId="5" borderId="26" xfId="0" applyNumberFormat="1" applyFont="1" applyFill="1" applyBorder="1" applyAlignment="1">
      <alignment horizontal="right" vertical="center"/>
    </xf>
    <xf numFmtId="166" fontId="5" fillId="5" borderId="27" xfId="0" applyNumberFormat="1" applyFont="1" applyFill="1" applyBorder="1" applyAlignment="1">
      <alignment horizontal="right" vertical="center"/>
    </xf>
    <xf numFmtId="167" fontId="0" fillId="5" borderId="20" xfId="0" applyNumberFormat="1" applyFill="1" applyBorder="1"/>
    <xf numFmtId="0" fontId="5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_templ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77939</xdr:colOff>
      <xdr:row>0</xdr:row>
      <xdr:rowOff>78920</xdr:rowOff>
    </xdr:from>
    <xdr:ext cx="731686" cy="349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9" y="78920"/>
          <a:ext cx="731686" cy="349705"/>
        </a:xfrm>
        <a:prstGeom prst="rect">
          <a:avLst/>
        </a:prstGeom>
      </xdr:spPr>
    </xdr:pic>
    <xdr:clientData/>
  </xdr:oneCellAnchor>
  <xdr:oneCellAnchor>
    <xdr:from>
      <xdr:col>0</xdr:col>
      <xdr:colOff>77939</xdr:colOff>
      <xdr:row>0</xdr:row>
      <xdr:rowOff>78920</xdr:rowOff>
    </xdr:from>
    <xdr:ext cx="731686" cy="349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9" y="78920"/>
          <a:ext cx="731686" cy="349705"/>
        </a:xfrm>
        <a:prstGeom prst="rect">
          <a:avLst/>
        </a:prstGeom>
      </xdr:spPr>
    </xdr:pic>
    <xdr:clientData/>
  </xdr:oneCellAnchor>
  <xdr:twoCellAnchor>
    <xdr:from>
      <xdr:col>14</xdr:col>
      <xdr:colOff>355600</xdr:colOff>
      <xdr:row>37</xdr:row>
      <xdr:rowOff>152400</xdr:rowOff>
    </xdr:from>
    <xdr:to>
      <xdr:col>17</xdr:col>
      <xdr:colOff>365125</xdr:colOff>
      <xdr:row>40</xdr:row>
      <xdr:rowOff>146050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92200" y="7419975"/>
          <a:ext cx="2390775" cy="53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topLeftCell="C10" workbookViewId="0">
      <selection activeCell="H23" sqref="H23"/>
    </sheetView>
  </sheetViews>
  <sheetFormatPr defaultRowHeight="14.5" x14ac:dyDescent="0.35"/>
  <cols>
    <col min="1" max="1" width="14.7265625" customWidth="1"/>
    <col min="2" max="2" width="87.7265625" customWidth="1"/>
    <col min="3" max="3" width="39.7265625" customWidth="1"/>
    <col min="4" max="14" width="22.7265625" customWidth="1"/>
    <col min="15" max="15" width="17.453125" customWidth="1"/>
  </cols>
  <sheetData>
    <row r="1" spans="1:12" s="3" customFormat="1" ht="34.5" customHeight="1" x14ac:dyDescent="0.35">
      <c r="A1" s="1"/>
      <c r="B1" s="2" t="s">
        <v>0</v>
      </c>
    </row>
    <row r="3" spans="1:12" ht="15" customHeight="1" x14ac:dyDescent="0.35">
      <c r="A3" t="s">
        <v>1</v>
      </c>
      <c r="L3" s="4"/>
    </row>
    <row r="4" spans="1:12" ht="51.75" customHeight="1" thickBot="1" x14ac:dyDescent="0.4">
      <c r="B4" s="47" t="s">
        <v>2</v>
      </c>
      <c r="C4" s="47"/>
      <c r="D4" s="47"/>
      <c r="E4" s="47"/>
      <c r="F4" s="47"/>
      <c r="G4" s="47"/>
      <c r="L4" s="4"/>
    </row>
    <row r="5" spans="1:12" ht="14.25" customHeight="1" thickTop="1" x14ac:dyDescent="0.35">
      <c r="B5" s="5" t="s">
        <v>3</v>
      </c>
    </row>
    <row r="6" spans="1:12" s="6" customFormat="1" ht="14.25" customHeight="1" thickBot="1" x14ac:dyDescent="0.3"/>
    <row r="7" spans="1:12" s="6" customFormat="1" ht="14.25" customHeight="1" thickBot="1" x14ac:dyDescent="0.3">
      <c r="B7" s="7" t="s">
        <v>4</v>
      </c>
      <c r="C7" s="8">
        <v>2022</v>
      </c>
    </row>
    <row r="8" spans="1:12" s="6" customFormat="1" ht="14.25" customHeight="1" x14ac:dyDescent="0.25"/>
    <row r="9" spans="1:12" s="6" customFormat="1" ht="14.25" customHeight="1" thickBot="1" x14ac:dyDescent="0.3">
      <c r="B9" s="9" t="s">
        <v>5</v>
      </c>
      <c r="C9" s="9" t="s">
        <v>6</v>
      </c>
      <c r="D9" s="9" t="s">
        <v>7</v>
      </c>
    </row>
    <row r="10" spans="1:12" s="6" customFormat="1" ht="14.25" customHeight="1" thickBot="1" x14ac:dyDescent="0.3">
      <c r="B10" s="10" t="s">
        <v>8</v>
      </c>
      <c r="C10" s="38">
        <v>72.64150943396227</v>
      </c>
      <c r="D10" s="39">
        <v>42</v>
      </c>
    </row>
    <row r="11" spans="1:12" s="6" customFormat="1" ht="14.25" customHeight="1" thickBot="1" x14ac:dyDescent="0.3">
      <c r="B11" s="12"/>
    </row>
    <row r="12" spans="1:12" s="6" customFormat="1" ht="14.25" customHeight="1" x14ac:dyDescent="0.25">
      <c r="B12" s="13" t="s">
        <v>9</v>
      </c>
      <c r="C12" s="14">
        <v>5.0269779649488366E-2</v>
      </c>
    </row>
    <row r="13" spans="1:12" s="6" customFormat="1" ht="14.25" customHeight="1" thickBot="1" x14ac:dyDescent="0.3"/>
    <row r="14" spans="1:12" s="6" customFormat="1" ht="14.25" customHeight="1" x14ac:dyDescent="0.25">
      <c r="B14" s="15" t="s">
        <v>10</v>
      </c>
      <c r="C14" s="14">
        <v>6.4100000000000004E-2</v>
      </c>
    </row>
    <row r="15" spans="1:12" s="6" customFormat="1" ht="14.25" customHeight="1" thickBot="1" x14ac:dyDescent="0.3"/>
    <row r="16" spans="1:12" s="6" customFormat="1" ht="14.25" customHeight="1" thickBot="1" x14ac:dyDescent="0.4">
      <c r="B16" s="15" t="s">
        <v>39</v>
      </c>
      <c r="C16" s="46">
        <v>0.10941844675605064</v>
      </c>
    </row>
    <row r="17" spans="2:14" s="6" customFormat="1" ht="14.25" customHeight="1" x14ac:dyDescent="0.25"/>
    <row r="18" spans="2:14" s="6" customFormat="1" ht="14.25" customHeight="1" thickBot="1" x14ac:dyDescent="0.3">
      <c r="C18" s="9" t="s">
        <v>11</v>
      </c>
      <c r="D18" s="16">
        <f t="array" aca="1" ref="D18:N18" ca="1">time.vector</f>
        <v>2017</v>
      </c>
      <c r="E18" s="16">
        <f ca="1"/>
        <v>2018</v>
      </c>
      <c r="F18" s="16">
        <f ca="1"/>
        <v>2019</v>
      </c>
      <c r="G18" s="16">
        <f ca="1"/>
        <v>2020</v>
      </c>
      <c r="H18" s="16">
        <f ca="1"/>
        <v>2021</v>
      </c>
      <c r="I18" s="16">
        <f ca="1"/>
        <v>2022</v>
      </c>
      <c r="J18" s="16">
        <f ca="1"/>
        <v>2023</v>
      </c>
      <c r="K18" s="16">
        <f ca="1"/>
        <v>2024</v>
      </c>
      <c r="L18" s="16">
        <f ca="1"/>
        <v>2025</v>
      </c>
      <c r="M18" s="16">
        <f ca="1"/>
        <v>2026</v>
      </c>
      <c r="N18" s="16">
        <f ca="1"/>
        <v>2027</v>
      </c>
    </row>
    <row r="19" spans="2:14" s="6" customFormat="1" ht="14.25" customHeight="1" thickBot="1" x14ac:dyDescent="0.4">
      <c r="B19" s="17" t="s">
        <v>12</v>
      </c>
      <c r="C19" s="18" t="s">
        <v>13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0.08</v>
      </c>
      <c r="K19" s="14">
        <v>2.4E-2</v>
      </c>
      <c r="L19" s="14">
        <v>1.6E-2</v>
      </c>
      <c r="M19" s="14">
        <v>1.6E-2</v>
      </c>
      <c r="N19" s="14">
        <v>1.6E-2</v>
      </c>
    </row>
    <row r="20" spans="2:14" s="6" customFormat="1" ht="14.25" customHeight="1" x14ac:dyDescent="0.35"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2:14" s="6" customFormat="1" ht="28.5" customHeight="1" thickBot="1" x14ac:dyDescent="0.3">
      <c r="B21" s="9" t="s">
        <v>14</v>
      </c>
      <c r="C21" s="9" t="s">
        <v>15</v>
      </c>
      <c r="D21" s="9" t="s">
        <v>16</v>
      </c>
      <c r="E21" s="9" t="s">
        <v>17</v>
      </c>
      <c r="F21" s="9" t="s">
        <v>18</v>
      </c>
    </row>
    <row r="22" spans="2:14" s="6" customFormat="1" ht="14.25" customHeight="1" thickBot="1" x14ac:dyDescent="0.3">
      <c r="B22" s="20" t="s">
        <v>19</v>
      </c>
      <c r="C22" s="43">
        <v>0</v>
      </c>
      <c r="D22" s="40">
        <v>6.4530000000000004E-2</v>
      </c>
      <c r="E22" s="11">
        <v>25</v>
      </c>
      <c r="F22" s="40">
        <v>1.4E-2</v>
      </c>
    </row>
    <row r="23" spans="2:14" s="6" customFormat="1" ht="14.25" customHeight="1" thickBot="1" x14ac:dyDescent="0.3">
      <c r="B23" s="21" t="s">
        <v>20</v>
      </c>
      <c r="C23" s="44">
        <v>5234</v>
      </c>
      <c r="D23" s="41">
        <v>2.8000000000000001E-2</v>
      </c>
      <c r="E23" s="11">
        <v>15</v>
      </c>
      <c r="F23" s="41">
        <v>1.2E-2</v>
      </c>
    </row>
    <row r="24" spans="2:14" s="6" customFormat="1" ht="14.25" customHeight="1" thickBot="1" x14ac:dyDescent="0.3">
      <c r="B24" s="21" t="s">
        <v>21</v>
      </c>
      <c r="C24" s="44">
        <v>348.21</v>
      </c>
      <c r="D24" s="41">
        <v>2.8000000000000001E-2</v>
      </c>
      <c r="E24" s="11">
        <v>15</v>
      </c>
      <c r="F24" s="41">
        <v>1.0500000000000001E-2</v>
      </c>
    </row>
    <row r="25" spans="2:14" s="6" customFormat="1" ht="14.25" customHeight="1" thickBot="1" x14ac:dyDescent="0.3">
      <c r="B25" s="10" t="s">
        <v>22</v>
      </c>
      <c r="C25" s="45">
        <v>407.23</v>
      </c>
      <c r="D25" s="41">
        <v>2.8000000000000001E-2</v>
      </c>
      <c r="E25" s="11">
        <v>15</v>
      </c>
      <c r="F25" s="42">
        <v>1.0500000000000001E-2</v>
      </c>
    </row>
    <row r="26" spans="2:14" s="6" customFormat="1" ht="14.25" customHeight="1" x14ac:dyDescent="0.25">
      <c r="B26" s="22"/>
      <c r="C26" s="22"/>
      <c r="D26" s="22"/>
      <c r="E26" s="22"/>
      <c r="F26" s="22"/>
    </row>
    <row r="27" spans="2:14" s="6" customFormat="1" ht="14.25" customHeight="1" x14ac:dyDescent="0.25">
      <c r="B27" s="5" t="s">
        <v>23</v>
      </c>
      <c r="C27" s="22"/>
      <c r="D27" s="22"/>
      <c r="E27" s="22"/>
      <c r="F27" s="22"/>
    </row>
    <row r="28" spans="2:14" s="6" customFormat="1" ht="14.25" customHeight="1" x14ac:dyDescent="0.25">
      <c r="B28" s="5"/>
      <c r="C28" s="22"/>
      <c r="D28" s="22"/>
      <c r="E28" s="22"/>
      <c r="F28" s="22"/>
    </row>
    <row r="29" spans="2:14" s="22" customFormat="1" ht="14.25" customHeight="1" x14ac:dyDescent="0.25">
      <c r="B29" s="5" t="s">
        <v>24</v>
      </c>
    </row>
    <row r="30" spans="2:14" s="22" customFormat="1" ht="14.25" customHeight="1" thickBot="1" x14ac:dyDescent="0.4">
      <c r="B30" s="9" t="s">
        <v>14</v>
      </c>
      <c r="C30" s="9" t="s">
        <v>11</v>
      </c>
      <c r="D30" s="16">
        <f t="array" aca="1" ref="D30:N30" ca="1">time.vector</f>
        <v>2017</v>
      </c>
      <c r="E30" s="16">
        <f ca="1"/>
        <v>2018</v>
      </c>
      <c r="F30" s="16">
        <f ca="1"/>
        <v>2019</v>
      </c>
      <c r="G30" s="16">
        <f ca="1"/>
        <v>2020</v>
      </c>
      <c r="H30" s="16">
        <f ca="1"/>
        <v>2021</v>
      </c>
      <c r="I30" s="16">
        <f ca="1"/>
        <v>2022</v>
      </c>
      <c r="J30" s="16">
        <f ca="1"/>
        <v>2023</v>
      </c>
      <c r="K30" s="16">
        <f ca="1"/>
        <v>2024</v>
      </c>
      <c r="L30" s="16">
        <f ca="1"/>
        <v>2025</v>
      </c>
      <c r="M30" s="16">
        <f ca="1"/>
        <v>2026</v>
      </c>
      <c r="N30" s="16">
        <f ca="1"/>
        <v>2027</v>
      </c>
    </row>
    <row r="31" spans="2:14" s="22" customFormat="1" ht="14.25" customHeight="1" thickBot="1" x14ac:dyDescent="0.4">
      <c r="B31" s="20" t="s">
        <v>19</v>
      </c>
      <c r="C31" s="23" t="s">
        <v>25</v>
      </c>
      <c r="D31" s="24">
        <f t="shared" ref="D31:N31" ca="1" si="0">IF(D$30=$C$7,$C22,IF(D$30&lt;$C$7,$C22/(1+$F22)^($C$7-D$30),$C22/(1+$F22)^($C$7-D$30)))</f>
        <v>0</v>
      </c>
      <c r="E31" s="24">
        <f t="shared" ca="1" si="0"/>
        <v>0</v>
      </c>
      <c r="F31" s="24">
        <f t="shared" ca="1" si="0"/>
        <v>0</v>
      </c>
      <c r="G31" s="24">
        <f t="shared" ca="1" si="0"/>
        <v>0</v>
      </c>
      <c r="H31" s="24">
        <f t="shared" ca="1" si="0"/>
        <v>0</v>
      </c>
      <c r="I31" s="24">
        <f t="shared" ca="1" si="0"/>
        <v>0</v>
      </c>
      <c r="J31" s="24">
        <f t="shared" ca="1" si="0"/>
        <v>0</v>
      </c>
      <c r="K31" s="24">
        <f t="shared" ca="1" si="0"/>
        <v>0</v>
      </c>
      <c r="L31" s="24">
        <f t="shared" ca="1" si="0"/>
        <v>0</v>
      </c>
      <c r="M31" s="24">
        <f t="shared" ca="1" si="0"/>
        <v>0</v>
      </c>
      <c r="N31" s="24">
        <f t="shared" ca="1" si="0"/>
        <v>0</v>
      </c>
    </row>
    <row r="32" spans="2:14" s="22" customFormat="1" ht="14.25" customHeight="1" thickBot="1" x14ac:dyDescent="0.4">
      <c r="B32" s="21" t="s">
        <v>20</v>
      </c>
      <c r="C32" s="23" t="s">
        <v>25</v>
      </c>
      <c r="D32" s="24">
        <f t="shared" ref="D32:N32" ca="1" si="1">IF(D$30=$C$7,$C23,IF(D$30&lt;$C$7,$C23/(1+$F23)^($C$7-D$30),$C23/(1+$F23)^($C$7-D$30)))</f>
        <v>4930.9563240561774</v>
      </c>
      <c r="E32" s="24">
        <f t="shared" ca="1" si="1"/>
        <v>4990.1277999448521</v>
      </c>
      <c r="F32" s="24">
        <f t="shared" ca="1" si="1"/>
        <v>5050.0093335441898</v>
      </c>
      <c r="G32" s="24">
        <f t="shared" ca="1" si="1"/>
        <v>5110.6094455467201</v>
      </c>
      <c r="H32" s="24">
        <f t="shared" ca="1" si="1"/>
        <v>5171.936758893281</v>
      </c>
      <c r="I32" s="24">
        <f t="shared" ca="1" si="1"/>
        <v>5234</v>
      </c>
      <c r="J32" s="24">
        <f t="shared" ca="1" si="1"/>
        <v>5296.808</v>
      </c>
      <c r="K32" s="24">
        <f t="shared" ca="1" si="1"/>
        <v>5360.3696959999997</v>
      </c>
      <c r="L32" s="24">
        <f t="shared" ca="1" si="1"/>
        <v>5424.6941323520005</v>
      </c>
      <c r="M32" s="24">
        <f t="shared" ca="1" si="1"/>
        <v>5489.7904619402234</v>
      </c>
      <c r="N32" s="24">
        <f t="shared" ca="1" si="1"/>
        <v>5555.6679474835064</v>
      </c>
    </row>
    <row r="33" spans="2:15" s="6" customFormat="1" ht="14.25" customHeight="1" thickBot="1" x14ac:dyDescent="0.4">
      <c r="B33" s="21" t="s">
        <v>21</v>
      </c>
      <c r="C33" s="25" t="s">
        <v>26</v>
      </c>
      <c r="D33" s="24">
        <f t="shared" ref="D33:N33" ca="1" si="2">IF(D$30=$C$7,$C24,IF(D$30&lt;$C$7,$C24/(1+$F24)^($C$7-D$30),$C24/(1+$F24)^($C$7-D$30)))</f>
        <v>330.49100967924323</v>
      </c>
      <c r="E33" s="24">
        <f t="shared" ca="1" si="2"/>
        <v>333.96116528087526</v>
      </c>
      <c r="F33" s="24">
        <f t="shared" ca="1" si="2"/>
        <v>337.46775751632447</v>
      </c>
      <c r="G33" s="24">
        <f t="shared" ca="1" si="2"/>
        <v>341.01116897024588</v>
      </c>
      <c r="H33" s="24">
        <f t="shared" ca="1" si="2"/>
        <v>344.59178624443342</v>
      </c>
      <c r="I33" s="24">
        <f t="shared" ca="1" si="2"/>
        <v>348.21</v>
      </c>
      <c r="J33" s="24">
        <f t="shared" ca="1" si="2"/>
        <v>351.86620499999992</v>
      </c>
      <c r="K33" s="24">
        <f t="shared" ca="1" si="2"/>
        <v>355.56080015250001</v>
      </c>
      <c r="L33" s="24">
        <f t="shared" ca="1" si="2"/>
        <v>359.29418855410125</v>
      </c>
      <c r="M33" s="24">
        <f t="shared" ca="1" si="2"/>
        <v>363.06677753391932</v>
      </c>
      <c r="N33" s="24">
        <f t="shared" ca="1" si="2"/>
        <v>366.87897869802543</v>
      </c>
    </row>
    <row r="34" spans="2:15" s="6" customFormat="1" ht="14.25" customHeight="1" thickBot="1" x14ac:dyDescent="0.4">
      <c r="B34" s="10" t="s">
        <v>22</v>
      </c>
      <c r="C34" s="25" t="s">
        <v>26</v>
      </c>
      <c r="D34" s="24">
        <f t="shared" ref="D34:N34" ca="1" si="3">IF(D$30=$C$7,$C25,IF(D$30&lt;$C$7,$C25/(1+$F25)^($C$7-D$30),$C25/(1+$F25)^($C$7-D$30)))</f>
        <v>386.50772198293623</v>
      </c>
      <c r="E34" s="24">
        <f t="shared" ca="1" si="3"/>
        <v>390.56605306375707</v>
      </c>
      <c r="F34" s="24">
        <f t="shared" ca="1" si="3"/>
        <v>394.66699662092651</v>
      </c>
      <c r="G34" s="24">
        <f t="shared" ca="1" si="3"/>
        <v>398.81100008544621</v>
      </c>
      <c r="H34" s="24">
        <f t="shared" ca="1" si="3"/>
        <v>402.99851558634344</v>
      </c>
      <c r="I34" s="24">
        <f t="shared" ca="1" si="3"/>
        <v>407.23</v>
      </c>
      <c r="J34" s="24">
        <f t="shared" ca="1" si="3"/>
        <v>411.50591499999996</v>
      </c>
      <c r="K34" s="24">
        <f t="shared" ca="1" si="3"/>
        <v>415.82672710750001</v>
      </c>
      <c r="L34" s="24">
        <f t="shared" ca="1" si="3"/>
        <v>420.1929077421288</v>
      </c>
      <c r="M34" s="24">
        <f t="shared" ca="1" si="3"/>
        <v>424.60493327342112</v>
      </c>
      <c r="N34" s="24">
        <f t="shared" ca="1" si="3"/>
        <v>429.06328507279204</v>
      </c>
    </row>
    <row r="35" spans="2:15" s="6" customFormat="1" ht="14.25" customHeight="1" x14ac:dyDescent="0.25">
      <c r="B35" s="26"/>
      <c r="C35" s="26"/>
      <c r="D35" s="26"/>
      <c r="E35" s="26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2:15" s="6" customFormat="1" ht="14.25" customHeight="1" x14ac:dyDescent="0.25">
      <c r="B36" s="26"/>
      <c r="C36" s="26"/>
      <c r="D36" s="26"/>
      <c r="E36" s="26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2:15" s="6" customFormat="1" ht="14.25" customHeight="1" x14ac:dyDescent="0.25">
      <c r="B37" s="5" t="s">
        <v>27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2:15" s="6" customFormat="1" ht="14.25" customHeight="1" thickBot="1" x14ac:dyDescent="0.3">
      <c r="B38" s="9" t="s">
        <v>14</v>
      </c>
      <c r="C38" s="9" t="s">
        <v>11</v>
      </c>
      <c r="D38" s="16">
        <f t="array" aca="1" ref="D38:N38" ca="1">time.vector</f>
        <v>2017</v>
      </c>
      <c r="E38" s="16">
        <f ca="1"/>
        <v>2018</v>
      </c>
      <c r="F38" s="16">
        <f ca="1"/>
        <v>2019</v>
      </c>
      <c r="G38" s="16">
        <f ca="1"/>
        <v>2020</v>
      </c>
      <c r="H38" s="16">
        <f ca="1"/>
        <v>2021</v>
      </c>
      <c r="I38" s="16">
        <f ca="1"/>
        <v>2022</v>
      </c>
      <c r="J38" s="16">
        <f ca="1"/>
        <v>2023</v>
      </c>
      <c r="K38" s="16">
        <f ca="1"/>
        <v>2024</v>
      </c>
      <c r="L38" s="16">
        <f ca="1"/>
        <v>2025</v>
      </c>
      <c r="M38" s="16">
        <f ca="1"/>
        <v>2026</v>
      </c>
      <c r="N38" s="16">
        <f ca="1"/>
        <v>2027</v>
      </c>
    </row>
    <row r="39" spans="2:15" s="6" customFormat="1" ht="14.25" customHeight="1" thickBot="1" x14ac:dyDescent="0.4">
      <c r="B39" s="20" t="s">
        <v>19</v>
      </c>
      <c r="C39" s="23" t="s">
        <v>25</v>
      </c>
      <c r="D39" s="24">
        <f t="array" aca="1" ref="D39:N42" ca="1">D31:N34*IF($E$22:$E$25=0,0,IF($F$22:$F$25=$C$14,1/$E$22:$E$25,($C$14-$F$22:$F$25)/(1-((1+$F$22:$F$25)/(1+$C$14))^$E$22:$E$25)))</f>
        <v>0</v>
      </c>
      <c r="E39" s="24">
        <f ca="1"/>
        <v>0</v>
      </c>
      <c r="F39" s="24">
        <f ca="1"/>
        <v>0</v>
      </c>
      <c r="G39" s="24">
        <f ca="1"/>
        <v>0</v>
      </c>
      <c r="H39" s="24">
        <f ca="1"/>
        <v>0</v>
      </c>
      <c r="I39" s="24">
        <f ca="1"/>
        <v>0</v>
      </c>
      <c r="J39" s="24">
        <f ca="1"/>
        <v>0</v>
      </c>
      <c r="K39" s="24">
        <f ca="1"/>
        <v>0</v>
      </c>
      <c r="L39" s="24">
        <f ca="1"/>
        <v>0</v>
      </c>
      <c r="M39" s="24">
        <f ca="1"/>
        <v>0</v>
      </c>
      <c r="N39" s="24">
        <f ca="1"/>
        <v>0</v>
      </c>
    </row>
    <row r="40" spans="2:15" s="6" customFormat="1" ht="14.25" customHeight="1" thickBot="1" x14ac:dyDescent="0.4">
      <c r="B40" s="21" t="s">
        <v>20</v>
      </c>
      <c r="C40" s="23" t="s">
        <v>25</v>
      </c>
      <c r="D40" s="24">
        <f ca="1"/>
        <v>485.5889684482583</v>
      </c>
      <c r="E40" s="24">
        <f ca="1"/>
        <v>491.41603606963741</v>
      </c>
      <c r="F40" s="24">
        <f ca="1"/>
        <v>497.313028502473</v>
      </c>
      <c r="G40" s="24">
        <f ca="1"/>
        <v>503.2807848445027</v>
      </c>
      <c r="H40" s="24">
        <f ca="1"/>
        <v>509.32015426263678</v>
      </c>
      <c r="I40" s="24">
        <f ca="1"/>
        <v>515.43199611378839</v>
      </c>
      <c r="J40" s="24">
        <f ca="1"/>
        <v>521.61718006715387</v>
      </c>
      <c r="K40" s="24">
        <f ca="1"/>
        <v>527.87658622795971</v>
      </c>
      <c r="L40" s="24">
        <f ca="1"/>
        <v>534.21110526269524</v>
      </c>
      <c r="M40" s="24">
        <f ca="1"/>
        <v>540.62163852584752</v>
      </c>
      <c r="N40" s="24">
        <f ca="1"/>
        <v>547.10909818815765</v>
      </c>
      <c r="O40" s="27"/>
    </row>
    <row r="41" spans="2:15" s="6" customFormat="1" ht="14.25" customHeight="1" thickBot="1" x14ac:dyDescent="0.4">
      <c r="B41" s="21" t="s">
        <v>21</v>
      </c>
      <c r="C41" s="25" t="s">
        <v>26</v>
      </c>
      <c r="D41" s="24">
        <f ca="1"/>
        <v>32.839761501869482</v>
      </c>
      <c r="E41" s="24">
        <f ca="1"/>
        <v>33.184578997639107</v>
      </c>
      <c r="F41" s="24">
        <f ca="1"/>
        <v>33.533017077114323</v>
      </c>
      <c r="G41" s="24">
        <f ca="1"/>
        <v>33.885113756424019</v>
      </c>
      <c r="H41" s="24">
        <f ca="1"/>
        <v>34.240907450866466</v>
      </c>
      <c r="I41" s="24">
        <f ca="1"/>
        <v>34.600436979100564</v>
      </c>
      <c r="J41" s="24">
        <f ca="1"/>
        <v>34.96374156738112</v>
      </c>
      <c r="K41" s="24">
        <f ca="1"/>
        <v>35.33086085383863</v>
      </c>
      <c r="L41" s="24">
        <f ca="1"/>
        <v>35.70183489280393</v>
      </c>
      <c r="M41" s="24">
        <f ca="1"/>
        <v>36.076704159178377</v>
      </c>
      <c r="N41" s="24">
        <f ca="1"/>
        <v>36.455509552849747</v>
      </c>
    </row>
    <row r="42" spans="2:15" s="6" customFormat="1" ht="14.25" customHeight="1" thickBot="1" x14ac:dyDescent="0.4">
      <c r="B42" s="10" t="s">
        <v>22</v>
      </c>
      <c r="C42" s="25" t="s">
        <v>26</v>
      </c>
      <c r="D42" s="24">
        <f ca="1"/>
        <v>38.405950651636395</v>
      </c>
      <c r="E42" s="24">
        <f ca="1"/>
        <v>38.809213133478579</v>
      </c>
      <c r="F42" s="24">
        <f ca="1"/>
        <v>39.216709871380104</v>
      </c>
      <c r="G42" s="24">
        <f ca="1"/>
        <v>39.628485325029587</v>
      </c>
      <c r="H42" s="24">
        <f ca="1"/>
        <v>40.044584420942407</v>
      </c>
      <c r="I42" s="24">
        <f ca="1"/>
        <v>40.465052557362299</v>
      </c>
      <c r="J42" s="24">
        <f ca="1"/>
        <v>40.889935609214596</v>
      </c>
      <c r="K42" s="24">
        <f ca="1"/>
        <v>41.319279933111353</v>
      </c>
      <c r="L42" s="24">
        <f ca="1"/>
        <v>41.753132372409027</v>
      </c>
      <c r="M42" s="24">
        <f ca="1"/>
        <v>42.191540262319322</v>
      </c>
      <c r="N42" s="24">
        <f ca="1"/>
        <v>42.634551435073675</v>
      </c>
    </row>
    <row r="43" spans="2:15" s="6" customFormat="1" ht="14.25" customHeight="1" x14ac:dyDescent="0.25"/>
    <row r="44" spans="2:15" s="6" customFormat="1" ht="14.25" customHeight="1" x14ac:dyDescent="0.25"/>
    <row r="45" spans="2:15" s="6" customFormat="1" ht="14.25" customHeight="1" x14ac:dyDescent="0.25"/>
    <row r="46" spans="2:15" s="6" customFormat="1" ht="14.25" customHeight="1" x14ac:dyDescent="0.25">
      <c r="B46" s="5" t="s">
        <v>28</v>
      </c>
      <c r="C46" s="22"/>
      <c r="D46" s="22"/>
      <c r="E46" s="22"/>
      <c r="F46" s="22"/>
      <c r="G46" s="22"/>
      <c r="H46" s="22"/>
      <c r="I46" s="28"/>
      <c r="J46" s="22"/>
      <c r="K46" s="22"/>
      <c r="L46" s="22"/>
      <c r="M46" s="22"/>
      <c r="N46" s="22"/>
      <c r="O46" s="22"/>
    </row>
    <row r="47" spans="2:15" s="6" customFormat="1" ht="14.25" customHeight="1" thickBot="1" x14ac:dyDescent="0.3">
      <c r="B47" s="9" t="s">
        <v>14</v>
      </c>
      <c r="C47" s="9" t="s">
        <v>11</v>
      </c>
      <c r="D47" s="16">
        <f t="array" aca="1" ref="D47:N47" ca="1">time.vector</f>
        <v>2017</v>
      </c>
      <c r="E47" s="16">
        <f ca="1"/>
        <v>2018</v>
      </c>
      <c r="F47" s="16">
        <f ca="1"/>
        <v>2019</v>
      </c>
      <c r="G47" s="16">
        <f ca="1"/>
        <v>2020</v>
      </c>
      <c r="H47" s="16">
        <f ca="1"/>
        <v>2021</v>
      </c>
      <c r="I47" s="16">
        <f ca="1"/>
        <v>2022</v>
      </c>
      <c r="J47" s="16">
        <f ca="1"/>
        <v>2023</v>
      </c>
      <c r="K47" s="16">
        <f ca="1"/>
        <v>2024</v>
      </c>
      <c r="L47" s="16">
        <f ca="1"/>
        <v>2025</v>
      </c>
      <c r="M47" s="16">
        <f ca="1"/>
        <v>2026</v>
      </c>
      <c r="N47" s="16">
        <f ca="1"/>
        <v>2027</v>
      </c>
    </row>
    <row r="48" spans="2:15" s="6" customFormat="1" ht="14.25" customHeight="1" thickBot="1" x14ac:dyDescent="0.4">
      <c r="B48" s="20" t="s">
        <v>19</v>
      </c>
      <c r="C48" s="23" t="s">
        <v>25</v>
      </c>
      <c r="D48" s="24">
        <f t="array" aca="1" ref="D48:I51" ca="1">$I$31:$I$34*$D$22:$D$25*(1+$C$16+$C$12)</f>
        <v>0</v>
      </c>
      <c r="E48" s="24">
        <f ca="1"/>
        <v>0</v>
      </c>
      <c r="F48" s="24">
        <f ca="1"/>
        <v>0</v>
      </c>
      <c r="G48" s="24">
        <f ca="1"/>
        <v>0</v>
      </c>
      <c r="H48" s="24">
        <f ca="1"/>
        <v>0</v>
      </c>
      <c r="I48" s="24">
        <f ca="1"/>
        <v>0</v>
      </c>
      <c r="J48" s="24">
        <f t="shared" ref="J48:N51" ca="1" si="4">I48*(1+J$19)</f>
        <v>0</v>
      </c>
      <c r="K48" s="24">
        <f t="shared" ca="1" si="4"/>
        <v>0</v>
      </c>
      <c r="L48" s="24">
        <f t="shared" ca="1" si="4"/>
        <v>0</v>
      </c>
      <c r="M48" s="24">
        <f t="shared" ca="1" si="4"/>
        <v>0</v>
      </c>
      <c r="N48" s="24">
        <f t="shared" ca="1" si="4"/>
        <v>0</v>
      </c>
    </row>
    <row r="49" spans="2:15" s="6" customFormat="1" ht="14.25" customHeight="1" thickBot="1" x14ac:dyDescent="0.4">
      <c r="B49" s="21" t="s">
        <v>20</v>
      </c>
      <c r="C49" s="23" t="s">
        <v>25</v>
      </c>
      <c r="D49" s="24">
        <f ca="1"/>
        <v>169.95462895618454</v>
      </c>
      <c r="E49" s="24">
        <f ca="1"/>
        <v>169.95462895618454</v>
      </c>
      <c r="F49" s="24">
        <f ca="1"/>
        <v>169.95462895618454</v>
      </c>
      <c r="G49" s="24">
        <f ca="1"/>
        <v>169.95462895618454</v>
      </c>
      <c r="H49" s="24">
        <f ca="1"/>
        <v>169.95462895618454</v>
      </c>
      <c r="I49" s="24">
        <f ca="1"/>
        <v>169.95462895618454</v>
      </c>
      <c r="J49" s="24">
        <f t="shared" ca="1" si="4"/>
        <v>183.55099927267932</v>
      </c>
      <c r="K49" s="24">
        <f t="shared" ca="1" si="4"/>
        <v>187.95622325522362</v>
      </c>
      <c r="L49" s="24">
        <f t="shared" ca="1" si="4"/>
        <v>190.9635228273072</v>
      </c>
      <c r="M49" s="24">
        <f t="shared" ca="1" si="4"/>
        <v>194.01893919254411</v>
      </c>
      <c r="N49" s="24">
        <f t="shared" ca="1" si="4"/>
        <v>197.12324221962481</v>
      </c>
    </row>
    <row r="50" spans="2:15" s="6" customFormat="1" ht="14.25" customHeight="1" thickBot="1" x14ac:dyDescent="0.4">
      <c r="B50" s="21" t="s">
        <v>21</v>
      </c>
      <c r="C50" s="25" t="s">
        <v>26</v>
      </c>
      <c r="D50" s="24">
        <f ca="1"/>
        <v>11.306821044866837</v>
      </c>
      <c r="E50" s="24">
        <f ca="1"/>
        <v>11.306821044866837</v>
      </c>
      <c r="F50" s="24">
        <f ca="1"/>
        <v>11.306821044866837</v>
      </c>
      <c r="G50" s="24">
        <f ca="1"/>
        <v>11.306821044866837</v>
      </c>
      <c r="H50" s="24">
        <f ca="1"/>
        <v>11.306821044866837</v>
      </c>
      <c r="I50" s="24">
        <f ca="1"/>
        <v>11.306821044866837</v>
      </c>
      <c r="J50" s="24">
        <f t="shared" ca="1" si="4"/>
        <v>12.211366728456184</v>
      </c>
      <c r="K50" s="24">
        <f t="shared" ca="1" si="4"/>
        <v>12.504439529939132</v>
      </c>
      <c r="L50" s="24">
        <f t="shared" ca="1" si="4"/>
        <v>12.704510562418159</v>
      </c>
      <c r="M50" s="24">
        <f t="shared" ca="1" si="4"/>
        <v>12.90778273141685</v>
      </c>
      <c r="N50" s="24">
        <f t="shared" ca="1" si="4"/>
        <v>13.11430725511952</v>
      </c>
    </row>
    <row r="51" spans="2:15" s="22" customFormat="1" ht="14.25" customHeight="1" thickBot="1" x14ac:dyDescent="0.4">
      <c r="B51" s="10" t="s">
        <v>22</v>
      </c>
      <c r="C51" s="25" t="s">
        <v>26</v>
      </c>
      <c r="D51" s="24">
        <f ca="1"/>
        <v>13.223275420295575</v>
      </c>
      <c r="E51" s="24">
        <f ca="1"/>
        <v>13.223275420295575</v>
      </c>
      <c r="F51" s="24">
        <f ca="1"/>
        <v>13.223275420295575</v>
      </c>
      <c r="G51" s="24">
        <f ca="1"/>
        <v>13.223275420295575</v>
      </c>
      <c r="H51" s="24">
        <f ca="1"/>
        <v>13.223275420295575</v>
      </c>
      <c r="I51" s="24">
        <f ca="1"/>
        <v>13.223275420295575</v>
      </c>
      <c r="J51" s="24">
        <f t="shared" ca="1" si="4"/>
        <v>14.281137453919222</v>
      </c>
      <c r="K51" s="24">
        <f t="shared" ca="1" si="4"/>
        <v>14.623884752813282</v>
      </c>
      <c r="L51" s="24">
        <f t="shared" ca="1" si="4"/>
        <v>14.857866908858295</v>
      </c>
      <c r="M51" s="24">
        <f t="shared" ca="1" si="4"/>
        <v>15.095592779400027</v>
      </c>
      <c r="N51" s="24">
        <f t="shared" ca="1" si="4"/>
        <v>15.337122263870429</v>
      </c>
    </row>
    <row r="52" spans="2:15" s="22" customFormat="1" ht="14.25" customHeight="1" x14ac:dyDescent="0.25">
      <c r="B52" s="26"/>
      <c r="C52" s="26"/>
      <c r="D52" s="26"/>
      <c r="E52" s="6"/>
      <c r="F52" s="6"/>
      <c r="G52" s="6"/>
      <c r="H52" s="6"/>
      <c r="I52" s="6"/>
      <c r="J52" s="6"/>
    </row>
    <row r="53" spans="2:15" s="22" customFormat="1" ht="14.25" customHeight="1" x14ac:dyDescent="0.25">
      <c r="B53" s="5"/>
      <c r="C53" s="26"/>
      <c r="D53" s="26"/>
      <c r="E53" s="6"/>
      <c r="F53" s="6"/>
      <c r="G53" s="6"/>
      <c r="H53" s="6"/>
      <c r="I53" s="6"/>
      <c r="J53" s="6"/>
    </row>
    <row r="54" spans="2:15" s="22" customFormat="1" ht="14.25" customHeight="1" x14ac:dyDescent="0.25">
      <c r="B54" s="5" t="s">
        <v>29</v>
      </c>
      <c r="I54" s="28"/>
    </row>
    <row r="55" spans="2:15" s="22" customFormat="1" ht="28.5" customHeight="1" thickBot="1" x14ac:dyDescent="0.4">
      <c r="B55" s="9" t="s">
        <v>14</v>
      </c>
      <c r="C55" s="9" t="s">
        <v>11</v>
      </c>
      <c r="D55" s="16">
        <f t="array" aca="1" ref="D55:N55" ca="1">time.vector</f>
        <v>2017</v>
      </c>
      <c r="E55" s="16">
        <f ca="1"/>
        <v>2018</v>
      </c>
      <c r="F55" s="16">
        <f ca="1"/>
        <v>2019</v>
      </c>
      <c r="G55" s="16">
        <f ca="1"/>
        <v>2020</v>
      </c>
      <c r="H55" s="16">
        <f ca="1"/>
        <v>2021</v>
      </c>
      <c r="I55" s="16">
        <f ca="1"/>
        <v>2022</v>
      </c>
      <c r="J55" s="16">
        <f ca="1"/>
        <v>2023</v>
      </c>
      <c r="K55" s="16">
        <f ca="1"/>
        <v>2024</v>
      </c>
      <c r="L55" s="16">
        <f ca="1"/>
        <v>2025</v>
      </c>
      <c r="M55" s="16">
        <f ca="1"/>
        <v>2026</v>
      </c>
      <c r="N55" s="16">
        <f ca="1"/>
        <v>2027</v>
      </c>
      <c r="O55" s="9" t="s">
        <v>30</v>
      </c>
    </row>
    <row r="56" spans="2:15" s="22" customFormat="1" ht="14.25" customHeight="1" thickBot="1" x14ac:dyDescent="0.4">
      <c r="B56" s="20" t="s">
        <v>19</v>
      </c>
      <c r="C56" s="23" t="s">
        <v>25</v>
      </c>
      <c r="D56" s="24">
        <f t="array" aca="1" ref="D56:N59" ca="1">$D$39:$N$42+$D$48:$N$51</f>
        <v>0</v>
      </c>
      <c r="E56" s="24">
        <f ca="1"/>
        <v>0</v>
      </c>
      <c r="F56" s="24">
        <f ca="1"/>
        <v>0</v>
      </c>
      <c r="G56" s="24">
        <f ca="1"/>
        <v>0</v>
      </c>
      <c r="H56" s="24">
        <f ca="1"/>
        <v>0</v>
      </c>
      <c r="I56" s="24">
        <f ca="1"/>
        <v>0</v>
      </c>
      <c r="J56" s="24">
        <f ca="1"/>
        <v>0</v>
      </c>
      <c r="K56" s="24">
        <f ca="1"/>
        <v>0</v>
      </c>
      <c r="L56" s="24">
        <f ca="1"/>
        <v>0</v>
      </c>
      <c r="M56" s="24">
        <f ca="1"/>
        <v>0</v>
      </c>
      <c r="N56" s="24">
        <f ca="1"/>
        <v>0</v>
      </c>
      <c r="O56" s="24">
        <f ca="1">AVERAGE(K56:M56)</f>
        <v>0</v>
      </c>
    </row>
    <row r="57" spans="2:15" s="22" customFormat="1" ht="14.25" customHeight="1" thickBot="1" x14ac:dyDescent="0.4">
      <c r="B57" s="21" t="s">
        <v>20</v>
      </c>
      <c r="C57" s="23" t="s">
        <v>25</v>
      </c>
      <c r="D57" s="24">
        <f ca="1"/>
        <v>655.54359740444283</v>
      </c>
      <c r="E57" s="24">
        <f ca="1"/>
        <v>661.37066502582195</v>
      </c>
      <c r="F57" s="24">
        <f ca="1"/>
        <v>667.2676574586576</v>
      </c>
      <c r="G57" s="24">
        <f ca="1"/>
        <v>673.23541380068718</v>
      </c>
      <c r="H57" s="24">
        <f ca="1"/>
        <v>679.27478321882131</v>
      </c>
      <c r="I57" s="24">
        <f ca="1"/>
        <v>685.38662506997298</v>
      </c>
      <c r="J57" s="24">
        <f ca="1"/>
        <v>705.16817933983316</v>
      </c>
      <c r="K57" s="24">
        <f ca="1"/>
        <v>715.83280948318338</v>
      </c>
      <c r="L57" s="24">
        <f ca="1"/>
        <v>725.17462809000244</v>
      </c>
      <c r="M57" s="24">
        <f ca="1"/>
        <v>734.64057771839157</v>
      </c>
      <c r="N57" s="24">
        <f ca="1"/>
        <v>744.23234040778243</v>
      </c>
      <c r="O57" s="24">
        <f ca="1">AVERAGE(K57:M57)</f>
        <v>725.21600509719246</v>
      </c>
    </row>
    <row r="58" spans="2:15" s="22" customFormat="1" ht="14.25" customHeight="1" thickBot="1" x14ac:dyDescent="0.4">
      <c r="B58" s="21" t="s">
        <v>21</v>
      </c>
      <c r="C58" s="25" t="s">
        <v>26</v>
      </c>
      <c r="D58" s="24">
        <f ca="1"/>
        <v>44.146582546736319</v>
      </c>
      <c r="E58" s="24">
        <f ca="1"/>
        <v>44.491400042505944</v>
      </c>
      <c r="F58" s="24">
        <f ca="1"/>
        <v>44.83983812198116</v>
      </c>
      <c r="G58" s="24">
        <f ca="1"/>
        <v>45.191934801290856</v>
      </c>
      <c r="H58" s="24">
        <f ca="1"/>
        <v>45.547728495733303</v>
      </c>
      <c r="I58" s="24">
        <f ca="1"/>
        <v>45.907258023967401</v>
      </c>
      <c r="J58" s="24">
        <f ca="1"/>
        <v>47.175108295837305</v>
      </c>
      <c r="K58" s="24">
        <f ca="1"/>
        <v>47.835300383777763</v>
      </c>
      <c r="L58" s="24">
        <f ca="1"/>
        <v>48.406345455222088</v>
      </c>
      <c r="M58" s="24">
        <f ca="1"/>
        <v>48.984486890595228</v>
      </c>
      <c r="N58" s="24">
        <f ca="1"/>
        <v>49.569816807969268</v>
      </c>
      <c r="O58" s="24">
        <f ca="1">AVERAGE(K58:M58)</f>
        <v>48.408710909865029</v>
      </c>
    </row>
    <row r="59" spans="2:15" s="22" customFormat="1" ht="14.25" customHeight="1" thickBot="1" x14ac:dyDescent="0.4">
      <c r="B59" s="10" t="s">
        <v>22</v>
      </c>
      <c r="C59" s="25" t="s">
        <v>26</v>
      </c>
      <c r="D59" s="24">
        <f ca="1"/>
        <v>51.629226071931967</v>
      </c>
      <c r="E59" s="24">
        <f ca="1"/>
        <v>52.032488553774158</v>
      </c>
      <c r="F59" s="24">
        <f ca="1"/>
        <v>52.439985291675683</v>
      </c>
      <c r="G59" s="24">
        <f ca="1"/>
        <v>52.851760745325166</v>
      </c>
      <c r="H59" s="24">
        <f ca="1"/>
        <v>53.267859841237978</v>
      </c>
      <c r="I59" s="24">
        <f ca="1"/>
        <v>53.688327977657877</v>
      </c>
      <c r="J59" s="24">
        <f ca="1"/>
        <v>55.171073063133818</v>
      </c>
      <c r="K59" s="24">
        <f ca="1"/>
        <v>55.943164685924636</v>
      </c>
      <c r="L59" s="24">
        <f ca="1"/>
        <v>56.610999281267326</v>
      </c>
      <c r="M59" s="24">
        <f ca="1"/>
        <v>57.287133041719351</v>
      </c>
      <c r="N59" s="24">
        <f ca="1"/>
        <v>57.971673698944102</v>
      </c>
      <c r="O59" s="24">
        <f ca="1">AVERAGE(K59:M59)</f>
        <v>56.613765669637104</v>
      </c>
    </row>
    <row r="60" spans="2:15" s="22" customFormat="1" ht="14.25" customHeight="1" x14ac:dyDescent="0.35"/>
    <row r="61" spans="2:15" ht="14.25" customHeight="1" x14ac:dyDescent="0.35">
      <c r="B61" s="6"/>
      <c r="C61" s="6"/>
      <c r="D61" s="6"/>
      <c r="E61" s="6"/>
      <c r="F61" s="6"/>
      <c r="G61" s="6"/>
    </row>
    <row r="62" spans="2:15" ht="14.25" customHeight="1" x14ac:dyDescent="0.35">
      <c r="B62" s="5" t="s">
        <v>31</v>
      </c>
      <c r="C62" s="6"/>
      <c r="D62" s="6"/>
      <c r="E62" s="6"/>
      <c r="F62" s="6"/>
      <c r="G62" s="6"/>
    </row>
    <row r="63" spans="2:15" ht="14.25" customHeight="1" thickBot="1" x14ac:dyDescent="0.4">
      <c r="B63" s="9" t="s">
        <v>14</v>
      </c>
      <c r="C63" s="9" t="s">
        <v>11</v>
      </c>
      <c r="D63" s="9" t="s">
        <v>32</v>
      </c>
      <c r="E63" s="22"/>
      <c r="F63" s="22"/>
      <c r="G63" s="22"/>
    </row>
    <row r="64" spans="2:15" ht="14.25" customHeight="1" thickBot="1" x14ac:dyDescent="0.4">
      <c r="B64" s="29" t="str">
        <f t="array" aca="1" ref="B64:B67" ca="1">B56:B59</f>
        <v>Indoor site belonging to HT used for placing Distribution Node (DN)</v>
      </c>
      <c r="C64" s="23" t="s">
        <v>33</v>
      </c>
      <c r="D64" s="32">
        <f ca="1">O56/12</f>
        <v>0</v>
      </c>
      <c r="E64" s="22"/>
      <c r="F64" s="22"/>
      <c r="G64" s="22"/>
    </row>
    <row r="65" spans="2:7" ht="14.25" customHeight="1" thickBot="1" x14ac:dyDescent="0.4">
      <c r="B65" s="30" t="str">
        <f ca="1"/>
        <v>Outdoor site belonging to HT used for placing Distribution Node (DN)</v>
      </c>
      <c r="C65" s="23" t="s">
        <v>33</v>
      </c>
      <c r="D65" s="32">
        <f ca="1">O57/12</f>
        <v>60.434667091432708</v>
      </c>
      <c r="E65" s="22"/>
      <c r="F65" s="22"/>
      <c r="G65" s="22"/>
    </row>
    <row r="66" spans="2:7" ht="14.25" customHeight="1" thickBot="1" x14ac:dyDescent="0.4">
      <c r="B66" s="30" t="str">
        <f ca="1"/>
        <v>Rack Unit of DN Indoor</v>
      </c>
      <c r="C66" s="25" t="s">
        <v>34</v>
      </c>
      <c r="D66" s="32">
        <f ca="1">O58/12</f>
        <v>4.0340592424887527</v>
      </c>
      <c r="E66" s="22"/>
      <c r="F66" s="22"/>
      <c r="G66" s="22"/>
    </row>
    <row r="67" spans="2:7" ht="14.25" customHeight="1" thickBot="1" x14ac:dyDescent="0.4">
      <c r="B67" s="31" t="str">
        <f ca="1"/>
        <v>Rack Unit of DN Outdoor</v>
      </c>
      <c r="C67" s="25" t="s">
        <v>34</v>
      </c>
      <c r="D67" s="32">
        <f ca="1">O59/12</f>
        <v>4.7178138058030923</v>
      </c>
      <c r="E67" s="6"/>
      <c r="F67" s="6"/>
      <c r="G67" s="6"/>
    </row>
    <row r="68" spans="2:7" ht="14.25" customHeight="1" x14ac:dyDescent="0.35">
      <c r="B68" s="6"/>
      <c r="C68" s="6"/>
      <c r="D68" s="6"/>
      <c r="E68" s="6"/>
      <c r="F68" s="6"/>
      <c r="G68" s="6"/>
    </row>
    <row r="69" spans="2:7" ht="14.25" customHeight="1" x14ac:dyDescent="0.35">
      <c r="B69" s="5" t="s">
        <v>35</v>
      </c>
      <c r="C69" s="6"/>
      <c r="D69" s="6"/>
      <c r="E69" s="6"/>
      <c r="F69" s="6"/>
      <c r="G69" s="6"/>
    </row>
    <row r="70" spans="2:7" ht="14.25" customHeight="1" thickBot="1" x14ac:dyDescent="0.4">
      <c r="B70" s="9" t="s">
        <v>36</v>
      </c>
      <c r="C70" s="9" t="s">
        <v>11</v>
      </c>
      <c r="D70" s="9" t="s">
        <v>32</v>
      </c>
      <c r="E70" s="22"/>
      <c r="F70" s="22"/>
      <c r="G70" s="22"/>
    </row>
    <row r="71" spans="2:7" ht="14.25" customHeight="1" x14ac:dyDescent="0.35">
      <c r="B71" s="33" t="s">
        <v>37</v>
      </c>
      <c r="C71" s="25" t="s">
        <v>34</v>
      </c>
      <c r="D71" s="34">
        <f ca="1">D64/C10+D66</f>
        <v>4.0340592424887527</v>
      </c>
      <c r="E71" s="22"/>
      <c r="F71" s="22"/>
      <c r="G71" s="22"/>
    </row>
    <row r="72" spans="2:7" ht="14.25" customHeight="1" thickBot="1" x14ac:dyDescent="0.4">
      <c r="B72" s="35" t="s">
        <v>38</v>
      </c>
      <c r="C72" s="36" t="s">
        <v>34</v>
      </c>
      <c r="D72" s="37">
        <f ca="1">D65/D10+D67</f>
        <v>6.1567344508372042</v>
      </c>
      <c r="E72" s="6"/>
      <c r="F72" s="6"/>
      <c r="G72" s="6"/>
    </row>
  </sheetData>
  <mergeCells count="1">
    <mergeCell ref="B4:G4"/>
  </mergeCells>
  <dataValidations disablePrompts="1" count="1">
    <dataValidation type="list" allowBlank="1" showInputMessage="1" showErrorMessage="1" sqref="C6:C7">
      <formula1>time.vector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D06513E61F7742953E5F36630C0129" ma:contentTypeVersion="1" ma:contentTypeDescription="Create a new document." ma:contentTypeScope="" ma:versionID="fccb79ad1e30c92e09224b4e854748e9">
  <xsd:schema xmlns:xsd="http://www.w3.org/2001/XMLSchema" xmlns:xs="http://www.w3.org/2001/XMLSchema" xmlns:p="http://schemas.microsoft.com/office/2006/metadata/properties" xmlns:ns2="f45d8b5b-b624-41fb-afb8-da03212d0f19" targetNamespace="http://schemas.microsoft.com/office/2006/metadata/properties" ma:root="true" ma:fieldsID="3d3acb70d8d5d7ae7aad90d7712f8723" ns2:_="">
    <xsd:import namespace="f45d8b5b-b624-41fb-afb8-da03212d0f1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d8b5b-b624-41fb-afb8-da03212d0f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7CC27-EB64-4FCF-979B-4AB87B2ED3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467D59-E2FA-425D-8CF6-88CC8C642354}">
  <ds:schemaRefs>
    <ds:schemaRef ds:uri="f45d8b5b-b624-41fb-afb8-da03212d0f19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CD1019-C4BC-4591-AFF8-7C8F1FC27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5d8b5b-b624-41fb-afb8-da03212d0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Mladen Sikirica</dc:creator>
  <cp:lastModifiedBy>Nataša Oliva Prgeša</cp:lastModifiedBy>
  <dcterms:created xsi:type="dcterms:W3CDTF">2024-05-20T11:52:38Z</dcterms:created>
  <dcterms:modified xsi:type="dcterms:W3CDTF">2024-05-28T13:58:51Z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0x0101004FD06513E61F7742953E5F36630C0129</vt:lpwstr>
  </property>
</Properties>
</file>